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" sheetId="3" r:id="rId3"/>
  </sheets>
  <definedNames/>
  <calcPr fullCalcOnLoad="1"/>
</workbook>
</file>

<file path=xl/sharedStrings.xml><?xml version="1.0" encoding="utf-8"?>
<sst xmlns="http://schemas.openxmlformats.org/spreadsheetml/2006/main" count="105" uniqueCount="63">
  <si>
    <t>PROGNOZA  KSZTAŁTOWANIA  DŁUGU PUBLICZNEGO GMINY GRZEGORZEW</t>
  </si>
  <si>
    <t>TREŚĆ</t>
  </si>
  <si>
    <t>SPŁATY</t>
  </si>
  <si>
    <t>ROK</t>
  </si>
  <si>
    <t xml:space="preserve">Zadłużenie
na dzień
31.12.2009
   </t>
  </si>
  <si>
    <t xml:space="preserve">Zadłużenie
na dzień
31.12.2010
   </t>
  </si>
  <si>
    <t>Kapitał</t>
  </si>
  <si>
    <t>Odsetki</t>
  </si>
  <si>
    <t>RAZEM spł.</t>
  </si>
  <si>
    <t>zaciągniety w LBS</t>
  </si>
  <si>
    <t xml:space="preserve">    KR-06-02605</t>
  </si>
  <si>
    <t xml:space="preserve">I.  Razem </t>
  </si>
  <si>
    <t xml:space="preserve">Zadłużenie
na dzień
31.12.2011
   </t>
  </si>
  <si>
    <t xml:space="preserve">    KR-06-03924</t>
  </si>
  <si>
    <t>w 2006 na termo moder.</t>
  </si>
  <si>
    <t>Nr 188/P/OA-t/I/06</t>
  </si>
  <si>
    <t xml:space="preserve"> OGÓŁEM  ( I +II)</t>
  </si>
  <si>
    <t>Wskaźnik długu %</t>
  </si>
  <si>
    <t xml:space="preserve">                                                                 </t>
  </si>
  <si>
    <t xml:space="preserve">                                             LATA</t>
  </si>
  <si>
    <t>Wyszczególnienie</t>
  </si>
  <si>
    <t>Kwota</t>
  </si>
  <si>
    <t xml:space="preserve">Kwota </t>
  </si>
  <si>
    <t>I. Planowane dochody</t>
  </si>
  <si>
    <t xml:space="preserve">A. Zobowiązania na początek roku </t>
  </si>
  <si>
    <t>zaciągnięty w LBS Strzałkowo</t>
  </si>
  <si>
    <t>B. Planowane do zaciągnięcia zobowiązania</t>
  </si>
  <si>
    <t xml:space="preserve"> 1.  planowany kredyt/ pożyczka </t>
  </si>
  <si>
    <t>C. Planowane do spłaty zobowiązania</t>
  </si>
  <si>
    <t>II. Zobowiązania na koniec roku  (A+B-C)</t>
  </si>
  <si>
    <t>Wskaźnik długu %   ( II/I )</t>
  </si>
  <si>
    <t xml:space="preserve">4.Pożyczka WFOŚ Nr 188/P/OA-t/I /06 </t>
  </si>
  <si>
    <t>Plan. dochod  wg uch.</t>
  </si>
  <si>
    <t xml:space="preserve"> Nr 268 /OK/GR/07</t>
  </si>
  <si>
    <t xml:space="preserve">Zadłużenie
na dzień
31.12.2012
   </t>
  </si>
  <si>
    <t xml:space="preserve"> 5. Kredyt</t>
  </si>
  <si>
    <t xml:space="preserve">1. Plan. kredyt / pożyczka </t>
  </si>
  <si>
    <t xml:space="preserve">                                                                   PROGNOZA SPŁATY DŁUGU   lata  2008 do 2012</t>
  </si>
  <si>
    <t xml:space="preserve"> 1.Kredyt Nr 102/2005  KR-05-01325</t>
  </si>
  <si>
    <t xml:space="preserve"> 2.Kredyt Nr 255/2006 KR-06-02605</t>
  </si>
  <si>
    <t xml:space="preserve">3.Kredyt Nr 366/2006 KR-06-03924  </t>
  </si>
  <si>
    <t>5.Kredyt Nr 268/OK./GR/07   LBS</t>
  </si>
  <si>
    <t>6. Planowany kredyt / pożyczka w 2008</t>
  </si>
  <si>
    <t>Przy planowanych dochodach na lata następne przyjęto wskaźnik 103%, w stosunku do budżetu na 2008.</t>
  </si>
  <si>
    <t xml:space="preserve">Zadłużenie
na dzień
01.01.2009
   </t>
  </si>
  <si>
    <t xml:space="preserve"> 1.Kredyt Nr 255/2006</t>
  </si>
  <si>
    <t xml:space="preserve"> 2.Kredyt Nr 366/2006</t>
  </si>
  <si>
    <t xml:space="preserve"> 3.Pożyczka zaciąg.</t>
  </si>
  <si>
    <t xml:space="preserve"> 4. Kredyt</t>
  </si>
  <si>
    <t xml:space="preserve"> Nr 178 /OK/GR/08</t>
  </si>
  <si>
    <t xml:space="preserve">Zadłużenie
na dzień
31.12.2013
   </t>
  </si>
  <si>
    <t xml:space="preserve">Zadłużenie
na dzień
31.12.2014
   </t>
  </si>
  <si>
    <t xml:space="preserve">     Odsetki od wnioskowanego kredytu przyjęto w wysokosci 7 % , natomiast przy kredytach wg kryterium spłat przedstawionej przez bank na  dzień 4.11.2008 r.</t>
  </si>
  <si>
    <t xml:space="preserve">UWAGA:  Gmina udzieliła  poręczenia na kwotę  20.470,80 zł  na okres realizacji projektu  w zakreie gospodarki wodno-ściekowej. </t>
  </si>
  <si>
    <t xml:space="preserve">              Na kwotę poręczenia posiada zabezpieczone środki w budżecie.</t>
  </si>
  <si>
    <t>Wskaźnik  spłat %</t>
  </si>
  <si>
    <t xml:space="preserve"> </t>
  </si>
  <si>
    <t xml:space="preserve"> w sprawie projektu budżatu gminy na rok 2009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</si>
  <si>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</si>
  <si>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</t>
  </si>
  <si>
    <t xml:space="preserve">                                                 Załącznik Nr  4 do Zadzaczenia  Nr 61/2008 Wójta Gminy Grzegorzew</t>
  </si>
  <si>
    <t xml:space="preserve">               z dnia 14 listopada 2008 r.</t>
  </si>
  <si>
    <t>Grzegorzew, 14  listopada  2008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</si>
</sst>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11">
    <font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44" fontId="4" fillId="0" borderId="18" xfId="18" applyFont="1" applyBorder="1" applyAlignment="1">
      <alignment/>
    </xf>
    <xf numFmtId="44" fontId="4" fillId="0" borderId="12" xfId="18" applyFont="1" applyBorder="1" applyAlignment="1">
      <alignment/>
    </xf>
    <xf numFmtId="44" fontId="4" fillId="0" borderId="19" xfId="18" applyFont="1" applyBorder="1" applyAlignment="1">
      <alignment/>
    </xf>
    <xf numFmtId="44" fontId="2" fillId="0" borderId="17" xfId="18" applyFont="1" applyBorder="1" applyAlignment="1">
      <alignment/>
    </xf>
    <xf numFmtId="44" fontId="2" fillId="0" borderId="18" xfId="18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8" fontId="4" fillId="0" borderId="13" xfId="18" applyNumberFormat="1" applyFont="1" applyBorder="1" applyAlignment="1">
      <alignment/>
    </xf>
    <xf numFmtId="8" fontId="2" fillId="0" borderId="13" xfId="18" applyNumberFormat="1" applyFont="1" applyBorder="1" applyAlignment="1">
      <alignment/>
    </xf>
    <xf numFmtId="8" fontId="2" fillId="0" borderId="11" xfId="18" applyNumberFormat="1" applyFont="1" applyBorder="1" applyAlignment="1">
      <alignment/>
    </xf>
    <xf numFmtId="8" fontId="2" fillId="0" borderId="14" xfId="18" applyNumberFormat="1" applyFont="1" applyBorder="1" applyAlignment="1">
      <alignment/>
    </xf>
    <xf numFmtId="8" fontId="2" fillId="0" borderId="10" xfId="18" applyNumberFormat="1" applyFont="1" applyBorder="1" applyAlignment="1">
      <alignment/>
    </xf>
    <xf numFmtId="8" fontId="2" fillId="0" borderId="14" xfId="18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Border="1" applyAlignment="1">
      <alignment/>
    </xf>
    <xf numFmtId="44" fontId="0" fillId="0" borderId="12" xfId="18" applyBorder="1" applyAlignment="1">
      <alignment/>
    </xf>
    <xf numFmtId="8" fontId="2" fillId="0" borderId="22" xfId="18" applyNumberFormat="1" applyFont="1" applyBorder="1" applyAlignment="1">
      <alignment/>
    </xf>
    <xf numFmtId="8" fontId="2" fillId="0" borderId="12" xfId="18" applyNumberFormat="1" applyFont="1" applyBorder="1" applyAlignment="1">
      <alignment/>
    </xf>
    <xf numFmtId="8" fontId="2" fillId="0" borderId="23" xfId="18" applyNumberFormat="1" applyFont="1" applyBorder="1" applyAlignment="1">
      <alignment/>
    </xf>
    <xf numFmtId="8" fontId="2" fillId="0" borderId="17" xfId="18" applyNumberFormat="1" applyFont="1" applyBorder="1" applyAlignment="1">
      <alignment/>
    </xf>
    <xf numFmtId="8" fontId="2" fillId="0" borderId="12" xfId="18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8" fontId="4" fillId="0" borderId="0" xfId="18" applyNumberFormat="1" applyFont="1" applyBorder="1" applyAlignment="1">
      <alignment/>
    </xf>
    <xf numFmtId="8" fontId="2" fillId="0" borderId="0" xfId="18" applyNumberFormat="1" applyFont="1" applyBorder="1" applyAlignment="1">
      <alignment/>
    </xf>
    <xf numFmtId="8" fontId="2" fillId="0" borderId="25" xfId="18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8" fontId="2" fillId="0" borderId="11" xfId="18" applyNumberFormat="1" applyFont="1" applyBorder="1" applyAlignment="1">
      <alignment/>
    </xf>
    <xf numFmtId="8" fontId="2" fillId="0" borderId="14" xfId="18" applyNumberFormat="1" applyFont="1" applyBorder="1" applyAlignment="1">
      <alignment/>
    </xf>
    <xf numFmtId="8" fontId="2" fillId="0" borderId="13" xfId="18" applyNumberFormat="1" applyFont="1" applyBorder="1" applyAlignment="1">
      <alignment/>
    </xf>
    <xf numFmtId="8" fontId="2" fillId="0" borderId="0" xfId="18" applyNumberFormat="1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Alignment="1">
      <alignment/>
    </xf>
    <xf numFmtId="44" fontId="0" fillId="0" borderId="22" xfId="18" applyBorder="1" applyAlignment="1">
      <alignment/>
    </xf>
    <xf numFmtId="8" fontId="2" fillId="0" borderId="27" xfId="18" applyNumberFormat="1" applyFont="1" applyBorder="1" applyAlignment="1">
      <alignment/>
    </xf>
    <xf numFmtId="8" fontId="2" fillId="0" borderId="16" xfId="18" applyNumberFormat="1" applyFont="1" applyBorder="1" applyAlignment="1">
      <alignment/>
    </xf>
    <xf numFmtId="0" fontId="0" fillId="0" borderId="28" xfId="0" applyBorder="1" applyAlignment="1">
      <alignment/>
    </xf>
    <xf numFmtId="8" fontId="2" fillId="0" borderId="18" xfId="18" applyNumberFormat="1" applyFont="1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Fill="1" applyBorder="1" applyAlignment="1">
      <alignment/>
    </xf>
    <xf numFmtId="44" fontId="0" fillId="0" borderId="12" xfId="18" applyFont="1" applyBorder="1" applyAlignment="1">
      <alignment/>
    </xf>
    <xf numFmtId="8" fontId="2" fillId="0" borderId="12" xfId="0" applyNumberFormat="1" applyFont="1" applyBorder="1" applyAlignment="1">
      <alignment/>
    </xf>
    <xf numFmtId="44" fontId="2" fillId="0" borderId="12" xfId="18" applyFont="1" applyBorder="1" applyAlignment="1">
      <alignment/>
    </xf>
    <xf numFmtId="8" fontId="2" fillId="0" borderId="19" xfId="18" applyNumberFormat="1" applyFont="1" applyBorder="1" applyAlignment="1">
      <alignment/>
    </xf>
    <xf numFmtId="8" fontId="2" fillId="0" borderId="15" xfId="0" applyNumberFormat="1" applyFont="1" applyBorder="1" applyAlignment="1">
      <alignment/>
    </xf>
    <xf numFmtId="0" fontId="4" fillId="0" borderId="30" xfId="0" applyFont="1" applyBorder="1" applyAlignment="1">
      <alignment/>
    </xf>
    <xf numFmtId="8" fontId="4" fillId="0" borderId="31" xfId="0" applyNumberFormat="1" applyFont="1" applyBorder="1" applyAlignment="1">
      <alignment/>
    </xf>
    <xf numFmtId="8" fontId="4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4" fontId="4" fillId="0" borderId="33" xfId="18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0" fillId="0" borderId="33" xfId="0" applyNumberFormat="1" applyBorder="1" applyAlignment="1">
      <alignment/>
    </xf>
    <xf numFmtId="176" fontId="4" fillId="0" borderId="33" xfId="18" applyNumberFormat="1" applyFont="1" applyBorder="1" applyAlignment="1">
      <alignment/>
    </xf>
    <xf numFmtId="0" fontId="8" fillId="0" borderId="0" xfId="0" applyFont="1" applyAlignment="1">
      <alignment/>
    </xf>
    <xf numFmtId="8" fontId="4" fillId="0" borderId="20" xfId="0" applyNumberFormat="1" applyFont="1" applyBorder="1" applyAlignment="1">
      <alignment/>
    </xf>
    <xf numFmtId="44" fontId="2" fillId="0" borderId="11" xfId="18" applyFont="1" applyBorder="1" applyAlignment="1">
      <alignment/>
    </xf>
    <xf numFmtId="44" fontId="2" fillId="0" borderId="27" xfId="18" applyFont="1" applyBorder="1" applyAlignment="1">
      <alignment/>
    </xf>
    <xf numFmtId="8" fontId="2" fillId="0" borderId="16" xfId="18" applyNumberFormat="1" applyFont="1" applyBorder="1" applyAlignment="1">
      <alignment/>
    </xf>
    <xf numFmtId="0" fontId="0" fillId="0" borderId="24" xfId="0" applyFont="1" applyBorder="1" applyAlignment="1">
      <alignment/>
    </xf>
    <xf numFmtId="8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8" fontId="4" fillId="0" borderId="11" xfId="18" applyNumberFormat="1" applyFont="1" applyBorder="1" applyAlignment="1">
      <alignment/>
    </xf>
    <xf numFmtId="8" fontId="2" fillId="0" borderId="25" xfId="18" applyNumberFormat="1" applyFont="1" applyBorder="1" applyAlignment="1">
      <alignment/>
    </xf>
    <xf numFmtId="0" fontId="0" fillId="0" borderId="37" xfId="0" applyBorder="1" applyAlignment="1">
      <alignment/>
    </xf>
    <xf numFmtId="8" fontId="4" fillId="0" borderId="21" xfId="0" applyNumberFormat="1" applyFont="1" applyBorder="1" applyAlignment="1">
      <alignment/>
    </xf>
    <xf numFmtId="8" fontId="2" fillId="0" borderId="15" xfId="18" applyNumberFormat="1" applyFont="1" applyBorder="1" applyAlignment="1">
      <alignment/>
    </xf>
    <xf numFmtId="8" fontId="2" fillId="0" borderId="24" xfId="0" applyNumberFormat="1" applyFont="1" applyBorder="1" applyAlignment="1">
      <alignment/>
    </xf>
    <xf numFmtId="0" fontId="0" fillId="0" borderId="38" xfId="0" applyBorder="1" applyAlignment="1">
      <alignment/>
    </xf>
    <xf numFmtId="8" fontId="4" fillId="0" borderId="38" xfId="0" applyNumberFormat="1" applyFont="1" applyBorder="1" applyAlignment="1">
      <alignment/>
    </xf>
    <xf numFmtId="8" fontId="4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8" fontId="4" fillId="0" borderId="3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20" xfId="0" applyFont="1" applyBorder="1" applyAlignment="1">
      <alignment/>
    </xf>
    <xf numFmtId="8" fontId="2" fillId="0" borderId="27" xfId="18" applyNumberFormat="1" applyFont="1" applyBorder="1" applyAlignment="1">
      <alignment/>
    </xf>
    <xf numFmtId="44" fontId="4" fillId="0" borderId="16" xfId="18" applyFont="1" applyBorder="1" applyAlignment="1">
      <alignment/>
    </xf>
    <xf numFmtId="8" fontId="4" fillId="0" borderId="28" xfId="0" applyNumberFormat="1" applyFont="1" applyBorder="1" applyAlignment="1">
      <alignment/>
    </xf>
    <xf numFmtId="44" fontId="2" fillId="0" borderId="16" xfId="18" applyFont="1" applyBorder="1" applyAlignment="1">
      <alignment/>
    </xf>
    <xf numFmtId="8" fontId="2" fillId="0" borderId="11" xfId="18" applyNumberFormat="1" applyFont="1" applyFill="1" applyBorder="1" applyAlignment="1">
      <alignment/>
    </xf>
    <xf numFmtId="8" fontId="2" fillId="0" borderId="39" xfId="18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3">
      <selection activeCell="B39" sqref="B39"/>
    </sheetView>
  </sheetViews>
  <sheetFormatPr defaultColWidth="9.00390625" defaultRowHeight="12.75"/>
  <cols>
    <col min="1" max="1" width="18.375" style="0" customWidth="1"/>
    <col min="2" max="2" width="15.125" style="0" customWidth="1"/>
    <col min="3" max="3" width="12.625" style="0" customWidth="1"/>
    <col min="4" max="4" width="11.75390625" style="0" customWidth="1"/>
    <col min="5" max="5" width="11.625" style="0" customWidth="1"/>
    <col min="6" max="6" width="15.125" style="0" customWidth="1"/>
    <col min="7" max="7" width="12.625" style="0" customWidth="1"/>
    <col min="8" max="8" width="11.625" style="0" customWidth="1"/>
    <col min="9" max="9" width="12.125" style="0" customWidth="1"/>
    <col min="10" max="10" width="13.875" style="0" customWidth="1"/>
    <col min="11" max="11" width="11.625" style="0" customWidth="1"/>
    <col min="12" max="12" width="11.25390625" style="0" customWidth="1"/>
    <col min="13" max="13" width="11.625" style="0" customWidth="1"/>
    <col min="14" max="14" width="12.375" style="0" customWidth="1"/>
    <col min="15" max="15" width="11.625" style="0" customWidth="1"/>
    <col min="16" max="16" width="11.25390625" style="0" customWidth="1"/>
    <col min="17" max="17" width="11.875" style="0" customWidth="1"/>
    <col min="18" max="18" width="13.00390625" style="0" customWidth="1"/>
    <col min="19" max="19" width="12.625" style="0" customWidth="1"/>
    <col min="20" max="20" width="11.625" style="0" customWidth="1"/>
    <col min="21" max="21" width="11.375" style="0" customWidth="1"/>
    <col min="22" max="22" width="12.125" style="0" customWidth="1"/>
    <col min="23" max="23" width="14.25390625" style="0" customWidth="1"/>
    <col min="24" max="24" width="10.625" style="0" bestFit="1" customWidth="1"/>
    <col min="25" max="25" width="12.00390625" style="0" customWidth="1"/>
    <col min="26" max="26" width="11.125" style="0" customWidth="1"/>
  </cols>
  <sheetData>
    <row r="1" spans="1:10" ht="12.75">
      <c r="A1" t="s">
        <v>59</v>
      </c>
      <c r="B1" t="s">
        <v>58</v>
      </c>
      <c r="E1" s="111"/>
      <c r="F1" s="113"/>
      <c r="G1" s="112" t="s">
        <v>60</v>
      </c>
      <c r="H1" s="113"/>
      <c r="I1" s="113"/>
      <c r="J1" s="113"/>
    </row>
    <row r="2" spans="6:10" ht="12.75">
      <c r="F2" s="113" t="s">
        <v>56</v>
      </c>
      <c r="G2" s="110" t="s">
        <v>61</v>
      </c>
      <c r="H2" s="110"/>
      <c r="I2" s="113"/>
      <c r="J2" s="113"/>
    </row>
    <row r="3" spans="6:10" ht="12.75">
      <c r="F3" s="113"/>
      <c r="G3" s="110" t="s">
        <v>57</v>
      </c>
      <c r="H3" s="110"/>
      <c r="I3" s="113"/>
      <c r="J3" s="113"/>
    </row>
    <row r="6" spans="2:12" ht="18">
      <c r="B6" s="1" t="s">
        <v>0</v>
      </c>
      <c r="E6" s="1"/>
      <c r="F6" s="1"/>
      <c r="G6" s="1"/>
      <c r="H6" s="1"/>
      <c r="I6" s="2"/>
      <c r="J6" s="2"/>
      <c r="K6" s="2"/>
      <c r="L6" s="2"/>
    </row>
    <row r="7" ht="13.5" thickBot="1"/>
    <row r="8" spans="1:26" ht="45">
      <c r="A8" s="3" t="s">
        <v>1</v>
      </c>
      <c r="B8" s="4" t="s">
        <v>44</v>
      </c>
      <c r="C8" s="5" t="s">
        <v>2</v>
      </c>
      <c r="D8" s="6">
        <v>2009</v>
      </c>
      <c r="E8" s="7" t="s">
        <v>3</v>
      </c>
      <c r="F8" s="4" t="s">
        <v>4</v>
      </c>
      <c r="G8" s="5" t="s">
        <v>2</v>
      </c>
      <c r="H8" s="6">
        <v>2010</v>
      </c>
      <c r="I8" s="7" t="s">
        <v>3</v>
      </c>
      <c r="J8" s="8" t="s">
        <v>5</v>
      </c>
      <c r="K8" s="9" t="s">
        <v>2</v>
      </c>
      <c r="L8" s="6">
        <v>2011</v>
      </c>
      <c r="M8" s="7" t="s">
        <v>3</v>
      </c>
      <c r="N8" s="10" t="s">
        <v>12</v>
      </c>
      <c r="O8" s="6" t="s">
        <v>2</v>
      </c>
      <c r="P8" s="6">
        <v>2012</v>
      </c>
      <c r="Q8" s="6" t="s">
        <v>3</v>
      </c>
      <c r="R8" s="4" t="s">
        <v>34</v>
      </c>
      <c r="S8" s="6" t="s">
        <v>2</v>
      </c>
      <c r="T8" s="6">
        <v>2013</v>
      </c>
      <c r="U8" s="7" t="s">
        <v>3</v>
      </c>
      <c r="V8" s="4" t="s">
        <v>50</v>
      </c>
      <c r="W8" s="6" t="s">
        <v>2</v>
      </c>
      <c r="X8" s="6">
        <v>2014</v>
      </c>
      <c r="Y8" s="7" t="s">
        <v>3</v>
      </c>
      <c r="Z8" s="11" t="s">
        <v>51</v>
      </c>
    </row>
    <row r="9" spans="1:26" ht="12.75">
      <c r="A9" s="12"/>
      <c r="B9" s="13"/>
      <c r="C9" s="14" t="s">
        <v>6</v>
      </c>
      <c r="D9" s="14" t="s">
        <v>7</v>
      </c>
      <c r="E9" s="14" t="s">
        <v>8</v>
      </c>
      <c r="F9" s="14"/>
      <c r="G9" s="15" t="s">
        <v>6</v>
      </c>
      <c r="H9" s="14" t="s">
        <v>7</v>
      </c>
      <c r="I9" s="16" t="s">
        <v>8</v>
      </c>
      <c r="J9" s="17"/>
      <c r="K9" s="18" t="s">
        <v>6</v>
      </c>
      <c r="L9" s="14" t="s">
        <v>7</v>
      </c>
      <c r="M9" s="16" t="s">
        <v>8</v>
      </c>
      <c r="N9" s="14"/>
      <c r="O9" s="19" t="s">
        <v>6</v>
      </c>
      <c r="P9" s="14" t="s">
        <v>7</v>
      </c>
      <c r="Q9" s="16" t="s">
        <v>8</v>
      </c>
      <c r="R9" s="14"/>
      <c r="S9" s="19" t="s">
        <v>6</v>
      </c>
      <c r="T9" s="14" t="s">
        <v>7</v>
      </c>
      <c r="U9" s="16" t="s">
        <v>8</v>
      </c>
      <c r="V9" s="14"/>
      <c r="W9" s="19" t="s">
        <v>6</v>
      </c>
      <c r="X9" s="14" t="s">
        <v>7</v>
      </c>
      <c r="Y9" s="16" t="s">
        <v>8</v>
      </c>
      <c r="Z9" s="17"/>
    </row>
    <row r="10" spans="1:26" ht="12.75">
      <c r="A10" s="38" t="s">
        <v>45</v>
      </c>
      <c r="B10" s="58"/>
      <c r="C10" s="39"/>
      <c r="D10" s="40"/>
      <c r="E10" s="39"/>
      <c r="F10" s="41"/>
      <c r="G10" s="40"/>
      <c r="H10" s="41"/>
      <c r="I10" s="41"/>
      <c r="J10" s="42"/>
      <c r="K10" s="43"/>
      <c r="L10" s="41"/>
      <c r="M10" s="41"/>
      <c r="N10" s="41"/>
      <c r="O10" s="44"/>
      <c r="P10" s="41"/>
      <c r="Q10" s="41"/>
      <c r="R10" s="41"/>
      <c r="S10" s="41"/>
      <c r="T10" s="41"/>
      <c r="U10" s="41"/>
      <c r="V10" s="41"/>
      <c r="W10" s="60"/>
      <c r="X10" s="41"/>
      <c r="Y10" s="41"/>
      <c r="Z10" s="42"/>
    </row>
    <row r="11" spans="1:26" ht="12.75">
      <c r="A11" s="45" t="s">
        <v>10</v>
      </c>
      <c r="B11" s="46">
        <v>500000</v>
      </c>
      <c r="C11" s="30">
        <v>250000</v>
      </c>
      <c r="D11" s="47">
        <v>27845</v>
      </c>
      <c r="E11" s="30">
        <f>C11+D11</f>
        <v>277845</v>
      </c>
      <c r="F11" s="30">
        <f>B11-C11</f>
        <v>250000</v>
      </c>
      <c r="G11" s="52">
        <v>250000</v>
      </c>
      <c r="H11" s="52">
        <v>10695</v>
      </c>
      <c r="I11" s="59">
        <f>G11+H11</f>
        <v>260695</v>
      </c>
      <c r="J11" s="53">
        <f>F11-G11</f>
        <v>0</v>
      </c>
      <c r="K11" s="32">
        <v>0</v>
      </c>
      <c r="L11" s="30">
        <v>0</v>
      </c>
      <c r="M11" s="30">
        <f>K11+L11</f>
        <v>0</v>
      </c>
      <c r="N11" s="29">
        <f>J11-K11</f>
        <v>0</v>
      </c>
      <c r="O11" s="30">
        <v>0</v>
      </c>
      <c r="P11" s="30">
        <v>0</v>
      </c>
      <c r="Q11" s="30">
        <f>O11+P11</f>
        <v>0</v>
      </c>
      <c r="R11" s="30">
        <v>0</v>
      </c>
      <c r="S11" s="30">
        <v>0</v>
      </c>
      <c r="T11" s="30">
        <v>0</v>
      </c>
      <c r="U11" s="30">
        <f>S11+T11</f>
        <v>0</v>
      </c>
      <c r="V11" s="130">
        <v>0</v>
      </c>
      <c r="W11" s="126">
        <v>0</v>
      </c>
      <c r="X11" s="30">
        <v>0</v>
      </c>
      <c r="Y11" s="30">
        <f>W11+X11</f>
        <v>0</v>
      </c>
      <c r="Z11" s="48">
        <v>0</v>
      </c>
    </row>
    <row r="12" spans="1:26" ht="12.75">
      <c r="A12" s="49" t="s">
        <v>9</v>
      </c>
      <c r="B12" s="50"/>
      <c r="C12" s="36"/>
      <c r="D12" s="50"/>
      <c r="E12" s="36"/>
      <c r="F12" s="36"/>
      <c r="G12" s="50"/>
      <c r="H12" s="36"/>
      <c r="I12" s="36"/>
      <c r="J12" s="51"/>
      <c r="K12" s="12"/>
      <c r="L12" s="14"/>
      <c r="M12" s="36"/>
      <c r="N12" s="36"/>
      <c r="O12" s="14"/>
      <c r="P12" s="36"/>
      <c r="Q12" s="36"/>
      <c r="R12" s="36"/>
      <c r="S12" s="36"/>
      <c r="T12" s="36"/>
      <c r="U12" s="36"/>
      <c r="V12" s="14"/>
      <c r="W12" s="61"/>
      <c r="X12" s="36"/>
      <c r="Y12" s="36"/>
      <c r="Z12" s="51"/>
    </row>
    <row r="13" spans="1:26" ht="12.75">
      <c r="A13" s="38" t="s">
        <v>46</v>
      </c>
      <c r="B13" s="58"/>
      <c r="C13" s="39"/>
      <c r="D13" s="40"/>
      <c r="E13" s="39"/>
      <c r="F13" s="41"/>
      <c r="G13" s="41"/>
      <c r="H13" s="41"/>
      <c r="I13" s="60"/>
      <c r="J13" s="42"/>
      <c r="K13" s="43"/>
      <c r="L13" s="41"/>
      <c r="M13" s="60"/>
      <c r="N13" s="62"/>
      <c r="O13" s="44"/>
      <c r="P13" s="60"/>
      <c r="Q13" s="41"/>
      <c r="R13" s="41"/>
      <c r="S13" s="41"/>
      <c r="T13" s="41"/>
      <c r="U13" s="41"/>
      <c r="V13" s="41"/>
      <c r="W13" s="60"/>
      <c r="X13" s="41"/>
      <c r="Y13" s="41"/>
      <c r="Z13" s="42"/>
    </row>
    <row r="14" spans="1:26" ht="12.75">
      <c r="A14" s="45" t="s">
        <v>13</v>
      </c>
      <c r="B14" s="46">
        <v>250000</v>
      </c>
      <c r="C14" s="30">
        <v>125000</v>
      </c>
      <c r="D14" s="47">
        <v>13140</v>
      </c>
      <c r="E14" s="30">
        <f>C14+D14</f>
        <v>138140</v>
      </c>
      <c r="F14" s="30">
        <f>B14-C14</f>
        <v>125000</v>
      </c>
      <c r="G14" s="52">
        <v>125000</v>
      </c>
      <c r="H14" s="52">
        <v>4596</v>
      </c>
      <c r="I14" s="59">
        <f>G14+H14</f>
        <v>129596</v>
      </c>
      <c r="J14" s="53">
        <f>F14-G14</f>
        <v>0</v>
      </c>
      <c r="K14" s="32">
        <v>0</v>
      </c>
      <c r="L14" s="52">
        <v>0</v>
      </c>
      <c r="M14" s="59">
        <f>K14+L14</f>
        <v>0</v>
      </c>
      <c r="N14" s="54">
        <f>J14-K14</f>
        <v>0</v>
      </c>
      <c r="O14" s="52">
        <v>0</v>
      </c>
      <c r="P14" s="55">
        <v>0</v>
      </c>
      <c r="Q14" s="52">
        <f>O14+P14</f>
        <v>0</v>
      </c>
      <c r="R14" s="54">
        <f>N14-O14</f>
        <v>0</v>
      </c>
      <c r="S14" s="52">
        <v>0</v>
      </c>
      <c r="T14" s="52">
        <v>0</v>
      </c>
      <c r="U14" s="52">
        <f>S14+T14</f>
        <v>0</v>
      </c>
      <c r="V14" s="52">
        <f>R14-S14</f>
        <v>0</v>
      </c>
      <c r="W14" s="59">
        <v>0</v>
      </c>
      <c r="X14" s="52">
        <v>0</v>
      </c>
      <c r="Y14" s="52">
        <f>W14+X14</f>
        <v>0</v>
      </c>
      <c r="Z14" s="53">
        <f>V14-W14</f>
        <v>0</v>
      </c>
    </row>
    <row r="15" spans="1:26" ht="12.75">
      <c r="A15" s="49" t="s">
        <v>9</v>
      </c>
      <c r="B15" s="50"/>
      <c r="C15" s="36"/>
      <c r="D15" s="50"/>
      <c r="E15" s="36"/>
      <c r="F15" s="36"/>
      <c r="G15" s="36"/>
      <c r="H15" s="36"/>
      <c r="I15" s="61"/>
      <c r="J15" s="51"/>
      <c r="K15" s="12"/>
      <c r="L15" s="36"/>
      <c r="M15" s="61"/>
      <c r="N15" s="63"/>
      <c r="O15" s="36"/>
      <c r="P15" s="61"/>
      <c r="Q15" s="36"/>
      <c r="R15" s="36"/>
      <c r="S15" s="36"/>
      <c r="T15" s="36"/>
      <c r="U15" s="36"/>
      <c r="V15" s="14"/>
      <c r="W15" s="61"/>
      <c r="X15" s="36"/>
      <c r="Y15" s="36"/>
      <c r="Z15" s="51"/>
    </row>
    <row r="16" spans="1:26" ht="12.75">
      <c r="A16" s="123" t="s">
        <v>47</v>
      </c>
      <c r="B16" s="58"/>
      <c r="C16" s="39"/>
      <c r="D16" s="40"/>
      <c r="E16" s="39"/>
      <c r="F16" s="41"/>
      <c r="G16" s="41"/>
      <c r="H16" s="41"/>
      <c r="I16" s="60"/>
      <c r="J16" s="42"/>
      <c r="K16" s="43"/>
      <c r="L16" s="41"/>
      <c r="M16" s="60"/>
      <c r="N16" s="62"/>
      <c r="O16" s="44"/>
      <c r="P16" s="60"/>
      <c r="Q16" s="41"/>
      <c r="R16" s="41"/>
      <c r="S16" s="41"/>
      <c r="T16" s="41"/>
      <c r="U16" s="41"/>
      <c r="V16" s="41"/>
      <c r="W16" s="60"/>
      <c r="X16" s="41"/>
      <c r="Y16" s="41"/>
      <c r="Z16" s="42"/>
    </row>
    <row r="17" spans="1:26" ht="12.75">
      <c r="A17" s="124" t="s">
        <v>14</v>
      </c>
      <c r="B17" s="46">
        <v>33400</v>
      </c>
      <c r="C17" s="30">
        <v>33400</v>
      </c>
      <c r="D17" s="47">
        <v>2338</v>
      </c>
      <c r="E17" s="30">
        <f>C17+D17</f>
        <v>35738</v>
      </c>
      <c r="F17" s="30">
        <f>B17-C17</f>
        <v>0</v>
      </c>
      <c r="G17" s="52">
        <v>0</v>
      </c>
      <c r="H17" s="52">
        <v>0</v>
      </c>
      <c r="I17" s="59">
        <f>G17+H17</f>
        <v>0</v>
      </c>
      <c r="J17" s="53">
        <f>F17-G17</f>
        <v>0</v>
      </c>
      <c r="K17" s="32">
        <v>0</v>
      </c>
      <c r="L17" s="52">
        <v>0</v>
      </c>
      <c r="M17" s="59">
        <f>K17+L17</f>
        <v>0</v>
      </c>
      <c r="N17" s="54">
        <f>J17-K17</f>
        <v>0</v>
      </c>
      <c r="O17" s="52">
        <v>0</v>
      </c>
      <c r="P17" s="55">
        <v>0</v>
      </c>
      <c r="Q17" s="52">
        <f>O17+P17</f>
        <v>0</v>
      </c>
      <c r="R17" s="54">
        <f>N17-O17</f>
        <v>0</v>
      </c>
      <c r="S17" s="52">
        <v>0</v>
      </c>
      <c r="T17" s="52">
        <v>0</v>
      </c>
      <c r="U17" s="52">
        <f>S17+T17</f>
        <v>0</v>
      </c>
      <c r="V17" s="52">
        <f>R17-S17</f>
        <v>0</v>
      </c>
      <c r="W17" s="59">
        <v>0</v>
      </c>
      <c r="X17" s="52">
        <v>0</v>
      </c>
      <c r="Y17" s="52">
        <f>W17+X17</f>
        <v>0</v>
      </c>
      <c r="Z17" s="53">
        <f>V17-W17</f>
        <v>0</v>
      </c>
    </row>
    <row r="18" spans="1:26" ht="12.75">
      <c r="A18" s="125" t="s">
        <v>15</v>
      </c>
      <c r="B18" s="50"/>
      <c r="C18" s="36"/>
      <c r="D18" s="50"/>
      <c r="E18" s="36"/>
      <c r="F18" s="36"/>
      <c r="G18" s="36"/>
      <c r="H18" s="36"/>
      <c r="I18" s="61"/>
      <c r="J18" s="51"/>
      <c r="K18" s="12"/>
      <c r="L18" s="36"/>
      <c r="M18" s="61"/>
      <c r="N18" s="63"/>
      <c r="O18" s="36"/>
      <c r="P18" s="61"/>
      <c r="Q18" s="36"/>
      <c r="R18" s="36"/>
      <c r="S18" s="36"/>
      <c r="T18" s="36"/>
      <c r="U18" s="36"/>
      <c r="V18" s="14"/>
      <c r="W18" s="61"/>
      <c r="X18" s="36"/>
      <c r="Y18" s="36"/>
      <c r="Z18" s="51"/>
    </row>
    <row r="19" spans="1:26" ht="12.75">
      <c r="A19" s="20" t="s">
        <v>48</v>
      </c>
      <c r="B19" s="21"/>
      <c r="C19" s="21"/>
      <c r="D19" s="21"/>
      <c r="E19" s="21"/>
      <c r="F19" s="21"/>
      <c r="G19" s="21"/>
      <c r="H19" s="21"/>
      <c r="I19" s="22"/>
      <c r="J19" s="23"/>
      <c r="K19" s="24"/>
      <c r="L19" s="21"/>
      <c r="M19" s="21"/>
      <c r="N19" s="25"/>
      <c r="O19" s="21"/>
      <c r="P19" s="21"/>
      <c r="Q19" s="21"/>
      <c r="R19" s="22"/>
      <c r="S19" s="22"/>
      <c r="T19" s="15"/>
      <c r="U19" s="15"/>
      <c r="V19" s="15"/>
      <c r="W19" s="127"/>
      <c r="X19" s="15"/>
      <c r="Y19" s="15"/>
      <c r="Z19" s="26"/>
    </row>
    <row r="20" spans="1:26" ht="12.75">
      <c r="A20" s="100" t="s">
        <v>33</v>
      </c>
      <c r="B20" s="28">
        <v>1125000</v>
      </c>
      <c r="C20" s="29">
        <v>375000</v>
      </c>
      <c r="D20" s="29">
        <v>66186</v>
      </c>
      <c r="E20" s="30">
        <f>C20+D20</f>
        <v>441186</v>
      </c>
      <c r="F20" s="30">
        <f>B20-C20</f>
        <v>750000</v>
      </c>
      <c r="G20" s="29">
        <v>375000</v>
      </c>
      <c r="H20" s="29">
        <v>40959</v>
      </c>
      <c r="I20" s="30">
        <f>G20+H20</f>
        <v>415959</v>
      </c>
      <c r="J20" s="31">
        <f>F20-G20</f>
        <v>375000</v>
      </c>
      <c r="K20" s="32">
        <v>375000</v>
      </c>
      <c r="L20" s="29">
        <v>15210</v>
      </c>
      <c r="M20" s="30">
        <f>K20+L20</f>
        <v>390210</v>
      </c>
      <c r="N20" s="29">
        <f>J20-K20</f>
        <v>0</v>
      </c>
      <c r="O20" s="29">
        <v>0</v>
      </c>
      <c r="P20" s="29">
        <v>0</v>
      </c>
      <c r="Q20" s="30">
        <f>O20+P20</f>
        <v>0</v>
      </c>
      <c r="R20" s="30">
        <v>0</v>
      </c>
      <c r="S20" s="30">
        <v>0</v>
      </c>
      <c r="T20" s="30">
        <v>0</v>
      </c>
      <c r="U20" s="30">
        <f>S20+T20</f>
        <v>0</v>
      </c>
      <c r="V20" s="130">
        <v>0</v>
      </c>
      <c r="W20" s="126">
        <v>0</v>
      </c>
      <c r="X20" s="30">
        <v>0</v>
      </c>
      <c r="Y20" s="30">
        <f>W20+X20</f>
        <v>0</v>
      </c>
      <c r="Z20" s="33">
        <v>0</v>
      </c>
    </row>
    <row r="21" spans="1:26" ht="12.75">
      <c r="A21" s="27" t="s">
        <v>9</v>
      </c>
      <c r="B21" s="16"/>
      <c r="C21" s="16"/>
      <c r="D21" s="16"/>
      <c r="E21" s="16"/>
      <c r="F21" s="16"/>
      <c r="G21" s="16"/>
      <c r="H21" s="16"/>
      <c r="I21" s="14"/>
      <c r="J21" s="34"/>
      <c r="K21" s="98"/>
      <c r="L21" s="16"/>
      <c r="M21" s="16"/>
      <c r="N21" s="35"/>
      <c r="O21" s="16"/>
      <c r="P21" s="16"/>
      <c r="Q21" s="16"/>
      <c r="R21" s="14"/>
      <c r="S21" s="36"/>
      <c r="T21" s="36"/>
      <c r="U21" s="36"/>
      <c r="V21" s="36"/>
      <c r="W21" s="61"/>
      <c r="X21" s="36"/>
      <c r="Y21" s="36"/>
      <c r="Z21" s="37"/>
    </row>
    <row r="22" spans="1:26" ht="12.75">
      <c r="A22" s="20" t="s">
        <v>35</v>
      </c>
      <c r="B22" s="39"/>
      <c r="C22" s="39"/>
      <c r="D22" s="41"/>
      <c r="E22" s="39"/>
      <c r="F22" s="41"/>
      <c r="G22" s="41"/>
      <c r="H22" s="41"/>
      <c r="I22" s="41"/>
      <c r="J22" s="42"/>
      <c r="K22" s="105"/>
      <c r="L22" s="60"/>
      <c r="M22" s="60"/>
      <c r="N22" s="60"/>
      <c r="O22" s="97"/>
      <c r="P22" s="60"/>
      <c r="Q22" s="60"/>
      <c r="R22" s="60"/>
      <c r="S22" s="60"/>
      <c r="T22" s="41"/>
      <c r="U22" s="41"/>
      <c r="V22" s="41"/>
      <c r="W22" s="60"/>
      <c r="X22" s="41"/>
      <c r="Y22" s="41"/>
      <c r="Z22" s="42"/>
    </row>
    <row r="23" spans="1:26" ht="12.75">
      <c r="A23" s="100" t="s">
        <v>49</v>
      </c>
      <c r="B23" s="101">
        <v>1600000</v>
      </c>
      <c r="C23" s="99">
        <v>400000</v>
      </c>
      <c r="D23" s="95">
        <v>94330</v>
      </c>
      <c r="E23" s="52">
        <f>C23+D23</f>
        <v>494330</v>
      </c>
      <c r="F23" s="52">
        <f>B23-C23</f>
        <v>1200000</v>
      </c>
      <c r="G23" s="99">
        <v>400000</v>
      </c>
      <c r="H23" s="95">
        <v>67570</v>
      </c>
      <c r="I23" s="52">
        <f>G23+H23</f>
        <v>467570</v>
      </c>
      <c r="J23" s="102">
        <f>F23-G23</f>
        <v>800000</v>
      </c>
      <c r="K23" s="106">
        <v>400000</v>
      </c>
      <c r="L23" s="96">
        <v>40740</v>
      </c>
      <c r="M23" s="59">
        <f>K23+L23</f>
        <v>440740</v>
      </c>
      <c r="N23" s="59">
        <f>J23-K23</f>
        <v>400000</v>
      </c>
      <c r="O23" s="96">
        <v>400000</v>
      </c>
      <c r="P23" s="96">
        <v>14050</v>
      </c>
      <c r="Q23" s="59">
        <f>O23+P23</f>
        <v>414050</v>
      </c>
      <c r="R23" s="59">
        <f>N23-O23</f>
        <v>0</v>
      </c>
      <c r="S23" s="59">
        <v>0</v>
      </c>
      <c r="T23" s="52">
        <v>0</v>
      </c>
      <c r="U23" s="52">
        <f>S23+T23</f>
        <v>0</v>
      </c>
      <c r="V23" s="52">
        <f>R23-S23</f>
        <v>0</v>
      </c>
      <c r="W23" s="59">
        <v>0</v>
      </c>
      <c r="X23" s="52">
        <v>0</v>
      </c>
      <c r="Y23" s="52">
        <f>W23+X23</f>
        <v>0</v>
      </c>
      <c r="Z23" s="53">
        <f>V23-W23</f>
        <v>0</v>
      </c>
    </row>
    <row r="24" spans="1:26" ht="12.75">
      <c r="A24" s="27" t="s">
        <v>9</v>
      </c>
      <c r="B24" s="36"/>
      <c r="C24" s="36"/>
      <c r="D24" s="36"/>
      <c r="E24" s="36"/>
      <c r="F24" s="36"/>
      <c r="G24" s="36"/>
      <c r="H24" s="36"/>
      <c r="I24" s="36"/>
      <c r="J24" s="103"/>
      <c r="K24" s="107"/>
      <c r="L24" s="61"/>
      <c r="M24" s="61"/>
      <c r="N24" s="61"/>
      <c r="O24" s="61"/>
      <c r="P24" s="61"/>
      <c r="Q24" s="61"/>
      <c r="R24" s="61"/>
      <c r="S24" s="61"/>
      <c r="T24" s="36"/>
      <c r="U24" s="36"/>
      <c r="V24" s="14"/>
      <c r="W24" s="61"/>
      <c r="X24" s="36"/>
      <c r="Y24" s="36"/>
      <c r="Z24" s="51"/>
    </row>
    <row r="25" spans="1:26" ht="12.75">
      <c r="A25" s="56" t="s">
        <v>11</v>
      </c>
      <c r="B25" s="94">
        <f aca="true" t="shared" si="0" ref="B25:V25">SUM(B11+B14+B17+B20+B23)</f>
        <v>3508400</v>
      </c>
      <c r="C25" s="94">
        <f t="shared" si="0"/>
        <v>1183400</v>
      </c>
      <c r="D25" s="94">
        <f t="shared" si="0"/>
        <v>203839</v>
      </c>
      <c r="E25" s="94">
        <f t="shared" si="0"/>
        <v>1387239</v>
      </c>
      <c r="F25" s="94">
        <f t="shared" si="0"/>
        <v>2325000</v>
      </c>
      <c r="G25" s="94">
        <f t="shared" si="0"/>
        <v>1150000</v>
      </c>
      <c r="H25" s="94">
        <f t="shared" si="0"/>
        <v>123820</v>
      </c>
      <c r="I25" s="94">
        <f t="shared" si="0"/>
        <v>1273820</v>
      </c>
      <c r="J25" s="104">
        <f t="shared" si="0"/>
        <v>1175000</v>
      </c>
      <c r="K25" s="108">
        <f t="shared" si="0"/>
        <v>775000</v>
      </c>
      <c r="L25" s="94">
        <f t="shared" si="0"/>
        <v>55950</v>
      </c>
      <c r="M25" s="94">
        <f t="shared" si="0"/>
        <v>830950</v>
      </c>
      <c r="N25" s="94">
        <f t="shared" si="0"/>
        <v>400000</v>
      </c>
      <c r="O25" s="94">
        <f t="shared" si="0"/>
        <v>400000</v>
      </c>
      <c r="P25" s="94">
        <f t="shared" si="0"/>
        <v>14050</v>
      </c>
      <c r="Q25" s="94">
        <f t="shared" si="0"/>
        <v>414050</v>
      </c>
      <c r="R25" s="94">
        <f t="shared" si="0"/>
        <v>0</v>
      </c>
      <c r="S25" s="94">
        <f t="shared" si="0"/>
        <v>0</v>
      </c>
      <c r="T25" s="94">
        <f t="shared" si="0"/>
        <v>0</v>
      </c>
      <c r="U25" s="94">
        <f t="shared" si="0"/>
        <v>0</v>
      </c>
      <c r="V25" s="122">
        <f t="shared" si="0"/>
        <v>0</v>
      </c>
      <c r="W25" s="128">
        <f>SUM(W11+W14+W17+W20+W23)</f>
        <v>0</v>
      </c>
      <c r="X25" s="94">
        <f>SUM(X11+X14+X17+X20+X23)</f>
        <v>0</v>
      </c>
      <c r="Y25" s="94">
        <f>SUM(Y11+Y14+Y17+Y20+Y23)</f>
        <v>0</v>
      </c>
      <c r="Z25" s="122">
        <f>SUM(Z11+Z14+Z17+Z20+Z23)</f>
        <v>0</v>
      </c>
    </row>
    <row r="26" spans="1:26" ht="13.5" thickBot="1">
      <c r="A26" s="66" t="s">
        <v>36</v>
      </c>
      <c r="B26" s="67"/>
      <c r="C26" s="67"/>
      <c r="D26" s="67"/>
      <c r="E26" s="67"/>
      <c r="F26" s="44">
        <v>3304033</v>
      </c>
      <c r="G26" s="68">
        <v>350000</v>
      </c>
      <c r="H26" s="69">
        <v>231283</v>
      </c>
      <c r="I26" s="44">
        <f>G26+H26</f>
        <v>581283</v>
      </c>
      <c r="J26" s="70">
        <f>F26-G26</f>
        <v>2954033</v>
      </c>
      <c r="K26" s="71">
        <v>650000</v>
      </c>
      <c r="L26" s="69">
        <v>206783</v>
      </c>
      <c r="M26" s="44">
        <f>K26+L26</f>
        <v>856783</v>
      </c>
      <c r="N26" s="44">
        <f>J26-K26</f>
        <v>2304033</v>
      </c>
      <c r="O26" s="68">
        <v>650000</v>
      </c>
      <c r="P26" s="69">
        <v>161283</v>
      </c>
      <c r="Q26" s="44">
        <f>O26+P26</f>
        <v>811283</v>
      </c>
      <c r="R26" s="54">
        <f>N26-O26</f>
        <v>1654033</v>
      </c>
      <c r="S26" s="69">
        <v>650000</v>
      </c>
      <c r="T26" s="69">
        <v>118783</v>
      </c>
      <c r="U26" s="44">
        <f>S26+T26</f>
        <v>768783</v>
      </c>
      <c r="V26" s="131">
        <f>R26-S26</f>
        <v>1004033</v>
      </c>
      <c r="W26" s="129">
        <v>1004033</v>
      </c>
      <c r="X26" s="69">
        <v>70283</v>
      </c>
      <c r="Y26" s="44">
        <f>W26+X26</f>
        <v>1074316</v>
      </c>
      <c r="Z26" s="70">
        <f>V26-W26</f>
        <v>0</v>
      </c>
    </row>
    <row r="27" spans="1:26" ht="13.5" thickBot="1">
      <c r="A27" s="72" t="s">
        <v>16</v>
      </c>
      <c r="B27" s="73">
        <f aca="true" t="shared" si="1" ref="B27:V27">B25+B26</f>
        <v>3508400</v>
      </c>
      <c r="C27" s="73">
        <f t="shared" si="1"/>
        <v>1183400</v>
      </c>
      <c r="D27" s="73">
        <f t="shared" si="1"/>
        <v>203839</v>
      </c>
      <c r="E27" s="73">
        <f t="shared" si="1"/>
        <v>1387239</v>
      </c>
      <c r="F27" s="73">
        <f t="shared" si="1"/>
        <v>5629033</v>
      </c>
      <c r="G27" s="73">
        <f t="shared" si="1"/>
        <v>1500000</v>
      </c>
      <c r="H27" s="73">
        <f t="shared" si="1"/>
        <v>355103</v>
      </c>
      <c r="I27" s="73">
        <f t="shared" si="1"/>
        <v>1855103</v>
      </c>
      <c r="J27" s="74">
        <f t="shared" si="1"/>
        <v>4129033</v>
      </c>
      <c r="K27" s="109">
        <f t="shared" si="1"/>
        <v>1425000</v>
      </c>
      <c r="L27" s="73">
        <f t="shared" si="1"/>
        <v>262733</v>
      </c>
      <c r="M27" s="73">
        <f t="shared" si="1"/>
        <v>1687733</v>
      </c>
      <c r="N27" s="73">
        <f t="shared" si="1"/>
        <v>2704033</v>
      </c>
      <c r="O27" s="73">
        <f t="shared" si="1"/>
        <v>1050000</v>
      </c>
      <c r="P27" s="73">
        <f t="shared" si="1"/>
        <v>175333</v>
      </c>
      <c r="Q27" s="74">
        <f t="shared" si="1"/>
        <v>1225333</v>
      </c>
      <c r="R27" s="74">
        <f t="shared" si="1"/>
        <v>1654033</v>
      </c>
      <c r="S27" s="73">
        <f t="shared" si="1"/>
        <v>650000</v>
      </c>
      <c r="T27" s="73">
        <f t="shared" si="1"/>
        <v>118783</v>
      </c>
      <c r="U27" s="73">
        <f t="shared" si="1"/>
        <v>768783</v>
      </c>
      <c r="V27" s="74">
        <f t="shared" si="1"/>
        <v>1004033</v>
      </c>
      <c r="W27" s="73">
        <f>W25+W26</f>
        <v>1004033</v>
      </c>
      <c r="X27" s="73">
        <f>X25+X26</f>
        <v>70283</v>
      </c>
      <c r="Y27" s="73">
        <f>Y25+Y26</f>
        <v>1074316</v>
      </c>
      <c r="Z27" s="74">
        <f>Z25+Z26</f>
        <v>0</v>
      </c>
    </row>
    <row r="28" spans="1:26" ht="12.75">
      <c r="A28" s="75" t="s">
        <v>32</v>
      </c>
      <c r="B28" s="92">
        <v>12360298</v>
      </c>
      <c r="C28" s="77"/>
      <c r="D28" s="77"/>
      <c r="E28" s="77"/>
      <c r="F28" s="92">
        <v>12360298</v>
      </c>
      <c r="G28" s="77"/>
      <c r="H28" s="77"/>
      <c r="I28" s="77"/>
      <c r="J28" s="92">
        <v>12731107</v>
      </c>
      <c r="K28" s="77"/>
      <c r="L28" s="77"/>
      <c r="M28" s="77"/>
      <c r="N28" s="92">
        <v>13113040</v>
      </c>
      <c r="O28" s="77"/>
      <c r="P28" s="77"/>
      <c r="Q28" s="77"/>
      <c r="R28" s="92">
        <v>13506432</v>
      </c>
      <c r="S28" s="77"/>
      <c r="T28" s="77"/>
      <c r="U28" s="77"/>
      <c r="V28" s="92">
        <v>13911625</v>
      </c>
      <c r="W28" s="77"/>
      <c r="X28" s="77"/>
      <c r="Y28" s="77"/>
      <c r="Z28" s="92">
        <v>14328974</v>
      </c>
    </row>
    <row r="29" spans="1:26" ht="12.75">
      <c r="A29" s="76" t="s">
        <v>17</v>
      </c>
      <c r="B29" s="78">
        <f>B27/B28%</f>
        <v>28.384428919108586</v>
      </c>
      <c r="C29" s="78"/>
      <c r="D29" s="78"/>
      <c r="E29" s="78"/>
      <c r="F29" s="78">
        <f>F27/F28%</f>
        <v>45.54124018692753</v>
      </c>
      <c r="G29" s="78"/>
      <c r="H29" s="78"/>
      <c r="I29" s="78"/>
      <c r="J29" s="78">
        <f>J27/J28%</f>
        <v>32.43263134933985</v>
      </c>
      <c r="K29" s="78"/>
      <c r="L29" s="78"/>
      <c r="M29" s="78"/>
      <c r="N29" s="78">
        <f>N27/N28%</f>
        <v>20.620946782744504</v>
      </c>
      <c r="O29" s="78"/>
      <c r="P29" s="78"/>
      <c r="Q29" s="78"/>
      <c r="R29" s="78">
        <f>R27/R28%</f>
        <v>12.24626163297605</v>
      </c>
      <c r="S29" s="78"/>
      <c r="T29" s="78"/>
      <c r="U29" s="78"/>
      <c r="V29" s="78">
        <f>V27/V28%</f>
        <v>7.217223005939277</v>
      </c>
      <c r="W29" s="78"/>
      <c r="X29" s="78"/>
      <c r="Y29" s="78"/>
      <c r="Z29" s="78">
        <f>Z27/Z28%</f>
        <v>0</v>
      </c>
    </row>
    <row r="30" spans="1:30" ht="15.75">
      <c r="A30" s="75" t="s">
        <v>55</v>
      </c>
      <c r="B30" s="132"/>
      <c r="C30" s="132"/>
      <c r="D30" s="132"/>
      <c r="E30" s="132">
        <f>E27/B28%</f>
        <v>11.223345909621273</v>
      </c>
      <c r="F30" s="132"/>
      <c r="G30" s="132"/>
      <c r="H30" s="132"/>
      <c r="I30" s="132">
        <f>I27/F28%</f>
        <v>15.00856209130233</v>
      </c>
      <c r="J30" s="132"/>
      <c r="K30" s="132"/>
      <c r="L30" s="132"/>
      <c r="M30" s="132">
        <f>M27/J28%</f>
        <v>13.256765495726333</v>
      </c>
      <c r="N30" s="132"/>
      <c r="O30" s="132"/>
      <c r="P30" s="132"/>
      <c r="Q30" s="132">
        <f>Q27/N28%</f>
        <v>9.344385436176509</v>
      </c>
      <c r="R30" s="133"/>
      <c r="S30" s="132"/>
      <c r="T30" s="132"/>
      <c r="U30" s="132">
        <f>U27/R28%</f>
        <v>5.691976978079777</v>
      </c>
      <c r="V30" s="132"/>
      <c r="W30" s="132"/>
      <c r="X30" s="132"/>
      <c r="Y30" s="132">
        <f>Y27/V28%</f>
        <v>7.722433576235702</v>
      </c>
      <c r="Z30" s="132"/>
      <c r="AA30" s="65"/>
      <c r="AB30" s="65"/>
      <c r="AC30" s="65"/>
      <c r="AD30" s="65"/>
    </row>
    <row r="33" spans="1:5" ht="12.75">
      <c r="A33" s="64" t="s">
        <v>53</v>
      </c>
      <c r="B33" s="64"/>
      <c r="C33" s="65"/>
      <c r="D33" s="65"/>
      <c r="E33" s="65"/>
    </row>
    <row r="34" ht="12.75">
      <c r="A34" t="s">
        <v>54</v>
      </c>
    </row>
    <row r="35" ht="12.75">
      <c r="A35" t="s">
        <v>52</v>
      </c>
    </row>
    <row r="36" spans="12:19" ht="15.75">
      <c r="L36" t="s">
        <v>62</v>
      </c>
      <c r="S36" s="57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5">
      <selection activeCell="F33" sqref="F33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12.625" style="0" customWidth="1"/>
    <col min="4" max="4" width="13.625" style="0" customWidth="1"/>
    <col min="5" max="5" width="12.75390625" style="0" customWidth="1"/>
    <col min="6" max="6" width="13.25390625" style="0" customWidth="1"/>
    <col min="7" max="7" width="14.00390625" style="0" customWidth="1"/>
  </cols>
  <sheetData>
    <row r="3" spans="1:5" ht="15.75">
      <c r="A3" t="s">
        <v>18</v>
      </c>
      <c r="B3" s="93"/>
      <c r="C3" s="93"/>
      <c r="D3" s="93"/>
      <c r="E3" s="93"/>
    </row>
    <row r="4" spans="1:5" ht="15.75">
      <c r="A4" s="65" t="s">
        <v>37</v>
      </c>
      <c r="B4" s="93"/>
      <c r="C4" s="93"/>
      <c r="D4" s="93"/>
      <c r="E4" s="93"/>
    </row>
    <row r="7" spans="1:7" ht="12.75">
      <c r="A7" s="79"/>
      <c r="B7" s="80" t="s">
        <v>19</v>
      </c>
      <c r="C7" s="81"/>
      <c r="D7" s="81"/>
      <c r="E7" s="81"/>
      <c r="F7" s="82"/>
      <c r="G7" s="50"/>
    </row>
    <row r="8" spans="1:7" ht="12.75">
      <c r="A8" s="63" t="s">
        <v>20</v>
      </c>
      <c r="B8" s="114">
        <v>2008</v>
      </c>
      <c r="C8" s="114">
        <v>2009</v>
      </c>
      <c r="D8" s="114">
        <v>2010</v>
      </c>
      <c r="E8" s="114">
        <v>2011</v>
      </c>
      <c r="F8" s="114">
        <v>2012</v>
      </c>
      <c r="G8" s="117"/>
    </row>
    <row r="9" spans="1:7" ht="12.75">
      <c r="A9" s="15"/>
      <c r="B9" s="84" t="s">
        <v>22</v>
      </c>
      <c r="C9" s="84" t="s">
        <v>21</v>
      </c>
      <c r="D9" s="84" t="s">
        <v>21</v>
      </c>
      <c r="E9" s="84" t="s">
        <v>21</v>
      </c>
      <c r="F9" s="84" t="s">
        <v>21</v>
      </c>
      <c r="G9" s="117"/>
    </row>
    <row r="10" spans="1:7" ht="12.75">
      <c r="A10" s="90" t="s">
        <v>23</v>
      </c>
      <c r="B10" s="89">
        <v>11106664</v>
      </c>
      <c r="C10" s="89">
        <v>11436813</v>
      </c>
      <c r="D10" s="89">
        <v>11779876</v>
      </c>
      <c r="E10" s="89">
        <v>12132472</v>
      </c>
      <c r="F10" s="89">
        <v>12497273</v>
      </c>
      <c r="G10" s="118"/>
    </row>
    <row r="11" spans="1:7" ht="12.75">
      <c r="A11" s="83" t="s">
        <v>24</v>
      </c>
      <c r="B11" s="89">
        <f>SUM(B12:B20)</f>
        <v>2987700</v>
      </c>
      <c r="C11" s="89">
        <f>SUM(C12:C20)</f>
        <v>3554359</v>
      </c>
      <c r="D11" s="89">
        <f>SUM(D12:D20)</f>
        <v>2370959</v>
      </c>
      <c r="E11" s="89">
        <f>SUM(E12:E20)</f>
        <v>1220959</v>
      </c>
      <c r="F11" s="89">
        <f>SUM(F12:F20)</f>
        <v>445959</v>
      </c>
      <c r="G11" s="119"/>
    </row>
    <row r="12" spans="1:7" ht="12.75">
      <c r="A12" s="15" t="s">
        <v>38</v>
      </c>
      <c r="B12" s="15"/>
      <c r="C12" s="15"/>
      <c r="D12" s="15"/>
      <c r="E12" s="15"/>
      <c r="F12" s="15"/>
      <c r="G12" s="50"/>
    </row>
    <row r="13" spans="1:7" ht="12.75">
      <c r="A13" s="36" t="s">
        <v>25</v>
      </c>
      <c r="B13" s="86">
        <v>296000</v>
      </c>
      <c r="C13" s="86">
        <v>0</v>
      </c>
      <c r="D13" s="86">
        <v>0</v>
      </c>
      <c r="E13" s="86">
        <v>0</v>
      </c>
      <c r="F13" s="86">
        <v>0</v>
      </c>
      <c r="G13" s="120"/>
    </row>
    <row r="14" spans="1:7" ht="12.75">
      <c r="A14" s="15" t="s">
        <v>39</v>
      </c>
      <c r="B14" s="15"/>
      <c r="C14" s="116"/>
      <c r="D14" s="116"/>
      <c r="E14" s="116"/>
      <c r="F14" s="116"/>
      <c r="G14" s="120"/>
    </row>
    <row r="15" spans="1:7" ht="12.75">
      <c r="A15" s="14" t="s">
        <v>25</v>
      </c>
      <c r="B15" s="86">
        <v>750000</v>
      </c>
      <c r="C15" s="86">
        <v>500000</v>
      </c>
      <c r="D15" s="86">
        <v>250000</v>
      </c>
      <c r="E15" s="86">
        <v>0</v>
      </c>
      <c r="F15" s="86">
        <v>0</v>
      </c>
      <c r="G15" s="120"/>
    </row>
    <row r="16" spans="1:7" ht="12.75">
      <c r="A16" s="15" t="s">
        <v>40</v>
      </c>
      <c r="B16" s="19"/>
      <c r="C16" s="15"/>
      <c r="D16" s="15"/>
      <c r="E16" s="15"/>
      <c r="F16" s="15"/>
      <c r="G16" s="50"/>
    </row>
    <row r="17" spans="1:7" ht="12.75">
      <c r="A17" s="36" t="s">
        <v>25</v>
      </c>
      <c r="B17" s="115">
        <v>375000</v>
      </c>
      <c r="C17" s="87">
        <v>250000</v>
      </c>
      <c r="D17" s="87">
        <v>125000</v>
      </c>
      <c r="E17" s="14">
        <v>0</v>
      </c>
      <c r="F17" s="36">
        <v>0</v>
      </c>
      <c r="G17" s="50"/>
    </row>
    <row r="18" spans="1:7" ht="12.75">
      <c r="A18" s="36" t="s">
        <v>31</v>
      </c>
      <c r="B18" s="85">
        <v>66700</v>
      </c>
      <c r="C18" s="85">
        <v>33400</v>
      </c>
      <c r="D18" s="83">
        <v>0</v>
      </c>
      <c r="E18" s="83">
        <v>0</v>
      </c>
      <c r="F18" s="83">
        <v>0</v>
      </c>
      <c r="G18" s="50"/>
    </row>
    <row r="19" spans="1:7" ht="12.75">
      <c r="A19" s="83" t="s">
        <v>41</v>
      </c>
      <c r="B19" s="85">
        <v>1500000</v>
      </c>
      <c r="C19" s="85">
        <v>1125000</v>
      </c>
      <c r="D19" s="85">
        <v>750000</v>
      </c>
      <c r="E19" s="83">
        <v>375000</v>
      </c>
      <c r="F19" s="83">
        <v>0</v>
      </c>
      <c r="G19" s="50"/>
    </row>
    <row r="20" spans="1:7" ht="12.75">
      <c r="A20" s="83" t="s">
        <v>42</v>
      </c>
      <c r="B20" s="85"/>
      <c r="C20" s="85">
        <v>1645959</v>
      </c>
      <c r="D20" s="85">
        <v>1245959</v>
      </c>
      <c r="E20" s="85">
        <v>845959</v>
      </c>
      <c r="F20" s="85">
        <v>445959</v>
      </c>
      <c r="G20" s="120"/>
    </row>
    <row r="21" spans="1:7" ht="12.75">
      <c r="A21" s="83" t="s">
        <v>26</v>
      </c>
      <c r="B21" s="85">
        <f>B22</f>
        <v>1645959</v>
      </c>
      <c r="C21" s="85">
        <f>C22</f>
        <v>0</v>
      </c>
      <c r="D21" s="85">
        <f>D22</f>
        <v>0</v>
      </c>
      <c r="E21" s="85">
        <f>E22</f>
        <v>0</v>
      </c>
      <c r="F21" s="85">
        <f>F22</f>
        <v>0</v>
      </c>
      <c r="G21" s="120"/>
    </row>
    <row r="22" spans="1:7" ht="12.75">
      <c r="A22" s="83" t="s">
        <v>27</v>
      </c>
      <c r="B22" s="85">
        <v>1645959</v>
      </c>
      <c r="C22" s="83"/>
      <c r="D22" s="83"/>
      <c r="E22" s="83"/>
      <c r="F22" s="83"/>
      <c r="G22" s="50"/>
    </row>
    <row r="23" spans="1:7" ht="12.75">
      <c r="A23" s="83" t="s">
        <v>28</v>
      </c>
      <c r="B23" s="89">
        <f>SUM(B24:B32)</f>
        <v>1079300</v>
      </c>
      <c r="C23" s="89">
        <f>SUM(C24:C32)</f>
        <v>1183400</v>
      </c>
      <c r="D23" s="89">
        <f>SUM(D24:D32)</f>
        <v>1150000</v>
      </c>
      <c r="E23" s="89">
        <f>SUM(E24:E32)</f>
        <v>775000</v>
      </c>
      <c r="F23" s="89">
        <f>SUM(F24:F32)</f>
        <v>445959</v>
      </c>
      <c r="G23" s="118"/>
    </row>
    <row r="24" spans="1:7" ht="12.75">
      <c r="A24" s="15" t="s">
        <v>38</v>
      </c>
      <c r="B24" s="15"/>
      <c r="C24" s="15"/>
      <c r="D24" s="15"/>
      <c r="E24" s="15"/>
      <c r="F24" s="15"/>
      <c r="G24" s="50"/>
    </row>
    <row r="25" spans="1:7" ht="12.75">
      <c r="A25" s="36" t="s">
        <v>25</v>
      </c>
      <c r="B25" s="86">
        <v>296000</v>
      </c>
      <c r="C25" s="36">
        <v>0</v>
      </c>
      <c r="D25" s="36">
        <v>0</v>
      </c>
      <c r="E25" s="36">
        <v>0</v>
      </c>
      <c r="F25" s="36">
        <v>0</v>
      </c>
      <c r="G25" s="50"/>
    </row>
    <row r="26" spans="1:7" ht="12.75">
      <c r="A26" s="15" t="s">
        <v>39</v>
      </c>
      <c r="B26" s="15"/>
      <c r="C26" s="116"/>
      <c r="D26" s="116"/>
      <c r="E26" s="116"/>
      <c r="F26" s="116"/>
      <c r="G26" s="120"/>
    </row>
    <row r="27" spans="1:7" ht="12.75">
      <c r="A27" s="14" t="s">
        <v>25</v>
      </c>
      <c r="B27" s="86">
        <v>250000</v>
      </c>
      <c r="C27" s="86">
        <v>250000</v>
      </c>
      <c r="D27" s="86">
        <v>250000</v>
      </c>
      <c r="E27" s="86">
        <v>0</v>
      </c>
      <c r="F27" s="86">
        <v>0</v>
      </c>
      <c r="G27" s="120"/>
    </row>
    <row r="28" spans="1:7" ht="12.75">
      <c r="A28" s="15" t="s">
        <v>40</v>
      </c>
      <c r="B28" s="19"/>
      <c r="C28" s="15"/>
      <c r="D28" s="15"/>
      <c r="E28" s="15"/>
      <c r="F28" s="15"/>
      <c r="G28" s="50"/>
    </row>
    <row r="29" spans="1:7" ht="12.75">
      <c r="A29" s="36" t="s">
        <v>25</v>
      </c>
      <c r="B29" s="115">
        <v>125000</v>
      </c>
      <c r="C29" s="87">
        <v>125000</v>
      </c>
      <c r="D29" s="87">
        <v>125000</v>
      </c>
      <c r="E29" s="14">
        <v>0</v>
      </c>
      <c r="F29" s="36">
        <v>0</v>
      </c>
      <c r="G29" s="50"/>
    </row>
    <row r="30" spans="1:7" ht="12.75">
      <c r="A30" s="36" t="s">
        <v>31</v>
      </c>
      <c r="B30" s="85">
        <v>33300</v>
      </c>
      <c r="C30" s="85">
        <v>33400</v>
      </c>
      <c r="D30" s="83">
        <v>0</v>
      </c>
      <c r="E30" s="83">
        <v>0</v>
      </c>
      <c r="F30" s="83">
        <v>0</v>
      </c>
      <c r="G30" s="50"/>
    </row>
    <row r="31" spans="1:7" ht="12.75">
      <c r="A31" s="83" t="s">
        <v>41</v>
      </c>
      <c r="B31" s="85">
        <v>375000</v>
      </c>
      <c r="C31" s="85">
        <v>375000</v>
      </c>
      <c r="D31" s="85">
        <v>375000</v>
      </c>
      <c r="E31" s="83">
        <v>375000</v>
      </c>
      <c r="F31" s="83">
        <v>0</v>
      </c>
      <c r="G31" s="50"/>
    </row>
    <row r="32" spans="1:7" ht="12.75">
      <c r="A32" s="83" t="s">
        <v>42</v>
      </c>
      <c r="B32" s="85">
        <v>0</v>
      </c>
      <c r="C32" s="85">
        <v>400000</v>
      </c>
      <c r="D32" s="85">
        <v>400000</v>
      </c>
      <c r="E32" s="85">
        <v>400000</v>
      </c>
      <c r="F32" s="85">
        <v>445959</v>
      </c>
      <c r="G32" s="50"/>
    </row>
    <row r="33" spans="1:7" ht="12.75">
      <c r="A33" s="88" t="s">
        <v>29</v>
      </c>
      <c r="B33" s="89">
        <f>B21+B11-B23</f>
        <v>3554359</v>
      </c>
      <c r="C33" s="89">
        <f>C21+C11-C23</f>
        <v>2370959</v>
      </c>
      <c r="D33" s="89">
        <f>D21+D11-D23</f>
        <v>1220959</v>
      </c>
      <c r="E33" s="89">
        <f>E21+E11-E23</f>
        <v>445959</v>
      </c>
      <c r="F33" s="89">
        <f>F21+F11-F23</f>
        <v>0</v>
      </c>
      <c r="G33" s="118"/>
    </row>
    <row r="34" spans="1:7" ht="12.75">
      <c r="A34" s="83" t="s">
        <v>30</v>
      </c>
      <c r="B34" s="91">
        <f>B33/B10%</f>
        <v>32.00203949628799</v>
      </c>
      <c r="C34" s="91">
        <f>C33/C10%</f>
        <v>20.730941390752825</v>
      </c>
      <c r="D34" s="91">
        <f>D33/D10%</f>
        <v>10.364786522370864</v>
      </c>
      <c r="E34" s="91">
        <f>E33/E10%</f>
        <v>3.6757472013947363</v>
      </c>
      <c r="F34" s="91">
        <f>F33/F10%</f>
        <v>0</v>
      </c>
      <c r="G34" s="121"/>
    </row>
    <row r="36" ht="12.75">
      <c r="A36" t="s">
        <v>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Grzegorzewie</cp:lastModifiedBy>
  <cp:lastPrinted>2008-11-14T13:22:12Z</cp:lastPrinted>
  <dcterms:created xsi:type="dcterms:W3CDTF">1997-02-26T13:46:56Z</dcterms:created>
  <dcterms:modified xsi:type="dcterms:W3CDTF">2008-11-14T13:22:16Z</dcterms:modified>
  <cp:category/>
  <cp:version/>
  <cp:contentType/>
  <cp:contentStatus/>
</cp:coreProperties>
</file>